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735" activeTab="0"/>
  </bookViews>
  <sheets>
    <sheet name="Weight  Balance &gt;D-EIHQ&lt;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Wilhelm Nagel</author>
  </authors>
  <commentList>
    <comment ref="H4" authorId="0">
      <text>
        <r>
          <rPr>
            <b/>
            <sz val="8"/>
            <rFont val="Tahoma"/>
            <family val="0"/>
          </rPr>
          <t>Treibstoffmenge hier in liter eingeben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Gewicht Pilot und Copilot hier eingeben</t>
        </r>
      </text>
    </comment>
    <comment ref="B6" authorId="0">
      <text>
        <r>
          <rPr>
            <b/>
            <sz val="8"/>
            <rFont val="Tahoma"/>
            <family val="2"/>
          </rPr>
          <t>Gewicht Gepäckraum 1 hier eingeben</t>
        </r>
      </text>
    </comment>
  </commentList>
</comments>
</file>

<file path=xl/sharedStrings.xml><?xml version="1.0" encoding="utf-8"?>
<sst xmlns="http://schemas.openxmlformats.org/spreadsheetml/2006/main" count="19" uniqueCount="15">
  <si>
    <t>Empty weight</t>
  </si>
  <si>
    <t>Weight</t>
  </si>
  <si>
    <t>Moment</t>
  </si>
  <si>
    <t>Arm</t>
  </si>
  <si>
    <t>Zero Fuel</t>
  </si>
  <si>
    <t>Fuel</t>
  </si>
  <si>
    <t>Total Gross</t>
  </si>
  <si>
    <t>CG Envelope</t>
  </si>
  <si>
    <t>CG</t>
  </si>
  <si>
    <t>Gross Weight</t>
  </si>
  <si>
    <t>Pilot+Co</t>
  </si>
  <si>
    <t>Fuel in Ltr</t>
  </si>
  <si>
    <t>Inhaltsverzeichniss</t>
  </si>
  <si>
    <t>Katana DV 20    D-EIHQ</t>
  </si>
  <si>
    <t xml:space="preserve">Baggage </t>
  </si>
</sst>
</file>

<file path=xl/styles.xml><?xml version="1.0" encoding="utf-8"?>
<styleSheet xmlns="http://schemas.openxmlformats.org/spreadsheetml/2006/main">
  <numFmts count="3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10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1" xfId="0" applyFill="1" applyBorder="1" applyAlignment="1">
      <alignment/>
    </xf>
    <xf numFmtId="0" fontId="0" fillId="0" borderId="1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0" fillId="0" borderId="1" xfId="0" applyNumberForma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2" xfId="0" applyNumberFormat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1" fontId="0" fillId="2" borderId="4" xfId="0" applyNumberFormat="1" applyFont="1" applyFill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/>
    </xf>
    <xf numFmtId="0" fontId="6" fillId="3" borderId="0" xfId="18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2065"/>
          <c:w val="0.7845"/>
          <c:h val="0.71"/>
        </c:manualLayout>
      </c:layout>
      <c:scatterChart>
        <c:scatterStyle val="line"/>
        <c:varyColors val="0"/>
        <c:ser>
          <c:idx val="0"/>
          <c:order val="0"/>
          <c:tx>
            <c:v>Weight 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402000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250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402000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270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402000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290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402000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310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402000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330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402000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350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402000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370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402000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390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-402000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'Weight  Balance &gt;D-EIHQ&lt; '!$A$15:$A$31</c:f>
              <c:numCache>
                <c:ptCount val="17"/>
                <c:pt idx="0">
                  <c:v>140</c:v>
                </c:pt>
                <c:pt idx="1">
                  <c:v>182</c:v>
                </c:pt>
                <c:pt idx="2">
                  <c:v>198</c:v>
                </c:pt>
                <c:pt idx="3">
                  <c:v>150</c:v>
                </c:pt>
                <c:pt idx="4">
                  <c:v>162</c:v>
                </c:pt>
                <c:pt idx="5">
                  <c:v>210</c:v>
                </c:pt>
                <c:pt idx="6">
                  <c:v>227</c:v>
                </c:pt>
                <c:pt idx="7">
                  <c:v>172</c:v>
                </c:pt>
                <c:pt idx="8">
                  <c:v>188</c:v>
                </c:pt>
                <c:pt idx="9">
                  <c:v>241</c:v>
                </c:pt>
                <c:pt idx="10">
                  <c:v>257</c:v>
                </c:pt>
                <c:pt idx="11">
                  <c:v>198</c:v>
                </c:pt>
                <c:pt idx="12">
                  <c:v>209</c:v>
                </c:pt>
                <c:pt idx="13">
                  <c:v>270</c:v>
                </c:pt>
                <c:pt idx="14">
                  <c:v>292</c:v>
                </c:pt>
                <c:pt idx="15">
                  <c:v>219</c:v>
                </c:pt>
              </c:numCache>
            </c:numRef>
          </c:xVal>
          <c:yVal>
            <c:numRef>
              <c:f>'Weight  Balance &gt;D-EIHQ&lt; '!$B$15:$B$31</c:f>
              <c:numCache>
                <c:ptCount val="17"/>
                <c:pt idx="0">
                  <c:v>560</c:v>
                </c:pt>
                <c:pt idx="1">
                  <c:v>730</c:v>
                </c:pt>
                <c:pt idx="2">
                  <c:v>730</c:v>
                </c:pt>
                <c:pt idx="3">
                  <c:v>560</c:v>
                </c:pt>
                <c:pt idx="4">
                  <c:v>560</c:v>
                </c:pt>
                <c:pt idx="5">
                  <c:v>730</c:v>
                </c:pt>
                <c:pt idx="6">
                  <c:v>730</c:v>
                </c:pt>
                <c:pt idx="7">
                  <c:v>560</c:v>
                </c:pt>
                <c:pt idx="8">
                  <c:v>560</c:v>
                </c:pt>
                <c:pt idx="9">
                  <c:v>730</c:v>
                </c:pt>
                <c:pt idx="10">
                  <c:v>730</c:v>
                </c:pt>
                <c:pt idx="11">
                  <c:v>560</c:v>
                </c:pt>
                <c:pt idx="12">
                  <c:v>560</c:v>
                </c:pt>
                <c:pt idx="13">
                  <c:v>730</c:v>
                </c:pt>
                <c:pt idx="14">
                  <c:v>730</c:v>
                </c:pt>
                <c:pt idx="15">
                  <c:v>560</c:v>
                </c:pt>
              </c:numCache>
            </c:numRef>
          </c:yVal>
          <c:smooth val="0"/>
        </c:ser>
        <c:ser>
          <c:idx val="1"/>
          <c:order val="1"/>
          <c:tx>
            <c:v>Gross Weight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'Weight  Balance &gt;D-EIHQ&lt; '!$I$11</c:f>
              <c:numCache>
                <c:ptCount val="1"/>
                <c:pt idx="0">
                  <c:v>226.449746</c:v>
                </c:pt>
              </c:numCache>
            </c:numRef>
          </c:xVal>
          <c:yVal>
            <c:numRef>
              <c:f>'Weight  Balance &gt;D-EIHQ&lt; '!$H$11</c:f>
              <c:numCache>
                <c:ptCount val="1"/>
                <c:pt idx="0">
                  <c:v>725.8</c:v>
                </c:pt>
              </c:numCache>
            </c:numRef>
          </c:yVal>
          <c:smooth val="0"/>
        </c:ser>
        <c:ser>
          <c:idx val="2"/>
          <c:order val="2"/>
          <c:tx>
            <c:v>Zero Fuel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'Weight  Balance &gt;D-EIHQ&lt; '!$I$10</c:f>
              <c:numCache>
                <c:ptCount val="1"/>
                <c:pt idx="0">
                  <c:v>184.920146</c:v>
                </c:pt>
              </c:numCache>
            </c:numRef>
          </c:xVal>
          <c:yVal>
            <c:numRef>
              <c:f>'Weight  Balance &gt;D-EIHQ&lt; '!$H$10</c:f>
              <c:numCache>
                <c:ptCount val="1"/>
                <c:pt idx="0">
                  <c:v>675.4</c:v>
                </c:pt>
              </c:numCache>
            </c:numRef>
          </c:yVal>
          <c:smooth val="0"/>
        </c:ser>
        <c:axId val="57074631"/>
        <c:axId val="43909632"/>
      </c:scatterChart>
      <c:valAx>
        <c:axId val="57074631"/>
        <c:scaling>
          <c:orientation val="minMax"/>
          <c:max val="29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zul. Flugmassenmoment ( kgm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3909632"/>
        <c:crosses val="autoZero"/>
        <c:crossBetween val="midCat"/>
        <c:dispUnits/>
        <c:majorUnit val="20"/>
        <c:minorUnit val="5"/>
      </c:valAx>
      <c:valAx>
        <c:axId val="43909632"/>
        <c:scaling>
          <c:orientation val="minMax"/>
          <c:max val="730"/>
          <c:min val="5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Flugmasse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7074631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47"/>
          <c:y val="0.391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0.069</cdr:y>
    </cdr:from>
    <cdr:to>
      <cdr:x>0.71525</cdr:x>
      <cdr:y>0.147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371475"/>
          <a:ext cx="3609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zul.Schwerpunktsbereich hinter BE (mm)</a:t>
          </a:r>
        </a:p>
      </cdr:txBody>
    </cdr:sp>
  </cdr:relSizeAnchor>
  <cdr:relSizeAnchor xmlns:cdr="http://schemas.openxmlformats.org/drawingml/2006/chartDrawing">
    <cdr:from>
      <cdr:x>0.0855</cdr:x>
      <cdr:y>0.18475</cdr:y>
    </cdr:from>
    <cdr:to>
      <cdr:x>0.0855</cdr:x>
      <cdr:y>0.22625</cdr:y>
    </cdr:to>
    <cdr:sp>
      <cdr:nvSpPr>
        <cdr:cNvPr id="2" name="Line 3"/>
        <cdr:cNvSpPr>
          <a:spLocks/>
        </cdr:cNvSpPr>
      </cdr:nvSpPr>
      <cdr:spPr>
        <a:xfrm flipV="1">
          <a:off x="781050" y="100965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0.86025</cdr:y>
    </cdr:from>
    <cdr:to>
      <cdr:x>0.83925</cdr:x>
      <cdr:y>0.86025</cdr:y>
    </cdr:to>
    <cdr:sp>
      <cdr:nvSpPr>
        <cdr:cNvPr id="3" name="Line 5"/>
        <cdr:cNvSpPr>
          <a:spLocks/>
        </cdr:cNvSpPr>
      </cdr:nvSpPr>
      <cdr:spPr>
        <a:xfrm>
          <a:off x="7448550" y="4695825"/>
          <a:ext cx="24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14</xdr:col>
      <xdr:colOff>219075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9525" y="2190750"/>
        <a:ext cx="91725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13.28125" style="0" customWidth="1"/>
    <col min="2" max="2" width="8.8515625" style="0" customWidth="1"/>
    <col min="3" max="3" width="11.00390625" style="0" customWidth="1"/>
    <col min="4" max="6" width="8.8515625" style="0" customWidth="1"/>
    <col min="7" max="7" width="11.28125" style="0" bestFit="1" customWidth="1"/>
    <col min="8" max="8" width="8.140625" style="0" customWidth="1"/>
    <col min="9" max="9" width="11.00390625" style="0" customWidth="1"/>
    <col min="10" max="16384" width="8.8515625" style="0" customWidth="1"/>
  </cols>
  <sheetData>
    <row r="1" spans="1:9" ht="15.75">
      <c r="A1" s="20" t="s">
        <v>12</v>
      </c>
      <c r="B1" s="19"/>
      <c r="G1" s="16" t="s">
        <v>13</v>
      </c>
      <c r="H1" s="17"/>
      <c r="I1" s="17"/>
    </row>
    <row r="3" spans="2:4" ht="15.75">
      <c r="B3" s="2" t="s">
        <v>1</v>
      </c>
      <c r="C3" s="2" t="s">
        <v>2</v>
      </c>
      <c r="D3" s="2" t="s">
        <v>3</v>
      </c>
    </row>
    <row r="4" spans="1:8" ht="12.75">
      <c r="A4" s="1" t="s">
        <v>0</v>
      </c>
      <c r="B4">
        <v>485.4</v>
      </c>
      <c r="C4" s="9">
        <f>B4*D4/100</f>
        <v>157.750146</v>
      </c>
      <c r="D4" s="9">
        <v>32.499</v>
      </c>
      <c r="G4" s="11" t="s">
        <v>11</v>
      </c>
      <c r="H4" s="14">
        <v>70</v>
      </c>
    </row>
    <row r="5" spans="1:4" ht="12.75">
      <c r="A5" s="1" t="s">
        <v>10</v>
      </c>
      <c r="B5" s="13">
        <v>190</v>
      </c>
      <c r="C5" s="9">
        <f>B5*D5/100</f>
        <v>27.17</v>
      </c>
      <c r="D5">
        <v>14.3</v>
      </c>
    </row>
    <row r="6" spans="1:4" ht="12.75">
      <c r="A6" s="1" t="s">
        <v>14</v>
      </c>
      <c r="B6" s="15">
        <v>0</v>
      </c>
      <c r="C6" s="9">
        <f>B6*D6/100</f>
        <v>0</v>
      </c>
      <c r="D6">
        <v>82.4</v>
      </c>
    </row>
    <row r="7" spans="1:4" ht="15.75">
      <c r="A7" s="2" t="s">
        <v>4</v>
      </c>
      <c r="B7" s="2">
        <f>SUM(B4:B6)</f>
        <v>675.4</v>
      </c>
      <c r="C7" s="10">
        <f>SUM(C4:C6)</f>
        <v>184.920146</v>
      </c>
      <c r="D7" s="2">
        <f>C7/B7</f>
        <v>0.27379352383772576</v>
      </c>
    </row>
    <row r="8" spans="1:4" ht="13.5" thickBot="1">
      <c r="A8" s="1" t="s">
        <v>5</v>
      </c>
      <c r="B8" s="12">
        <f>SUM(H4)*0.72</f>
        <v>50.4</v>
      </c>
      <c r="C8" s="9">
        <f>B8*D8/100</f>
        <v>41.5296</v>
      </c>
      <c r="D8">
        <v>82.4</v>
      </c>
    </row>
    <row r="9" spans="1:9" ht="15.75">
      <c r="A9" s="2" t="s">
        <v>6</v>
      </c>
      <c r="B9" s="2">
        <f>SUM(B7:B8)</f>
        <v>725.8</v>
      </c>
      <c r="C9" s="10">
        <f>SUM(C7:C8)</f>
        <v>226.449746</v>
      </c>
      <c r="D9" s="2">
        <f>C9/B9</f>
        <v>0.31200020115734367</v>
      </c>
      <c r="G9" s="18"/>
      <c r="H9" s="18" t="s">
        <v>1</v>
      </c>
      <c r="I9" s="18" t="s">
        <v>8</v>
      </c>
    </row>
    <row r="10" spans="1:9" ht="15.75">
      <c r="A10" s="2"/>
      <c r="B10" s="2"/>
      <c r="C10" s="10"/>
      <c r="D10" s="2"/>
      <c r="G10" s="3" t="s">
        <v>4</v>
      </c>
      <c r="H10" s="4">
        <f>B7</f>
        <v>675.4</v>
      </c>
      <c r="I10" s="7">
        <f>C7</f>
        <v>184.920146</v>
      </c>
    </row>
    <row r="11" spans="1:9" ht="16.5" thickBot="1">
      <c r="A11" s="2"/>
      <c r="B11" s="2"/>
      <c r="C11" s="10"/>
      <c r="D11" s="2"/>
      <c r="G11" s="5" t="s">
        <v>9</v>
      </c>
      <c r="H11" s="6">
        <f>B9</f>
        <v>725.8</v>
      </c>
      <c r="I11" s="8">
        <f>C9</f>
        <v>226.449746</v>
      </c>
    </row>
    <row r="13" spans="1:2" ht="12.75">
      <c r="A13" s="1" t="s">
        <v>7</v>
      </c>
      <c r="B13" s="1"/>
    </row>
    <row r="14" spans="1:2" ht="12.75">
      <c r="A14" s="1" t="s">
        <v>8</v>
      </c>
      <c r="B14" s="1" t="s">
        <v>1</v>
      </c>
    </row>
    <row r="15" spans="1:2" ht="12.75">
      <c r="A15">
        <v>140</v>
      </c>
      <c r="B15">
        <v>560</v>
      </c>
    </row>
    <row r="16" spans="1:2" ht="12.75">
      <c r="A16">
        <v>182</v>
      </c>
      <c r="B16">
        <v>730</v>
      </c>
    </row>
    <row r="17" spans="1:2" ht="12.75">
      <c r="A17">
        <v>198</v>
      </c>
      <c r="B17">
        <v>730</v>
      </c>
    </row>
    <row r="18" spans="1:2" ht="12.75">
      <c r="A18">
        <v>150</v>
      </c>
      <c r="B18">
        <v>560</v>
      </c>
    </row>
    <row r="19" spans="1:2" ht="12.75">
      <c r="A19">
        <v>162</v>
      </c>
      <c r="B19">
        <v>560</v>
      </c>
    </row>
    <row r="20" spans="1:2" ht="12.75">
      <c r="A20">
        <v>210</v>
      </c>
      <c r="B20">
        <v>730</v>
      </c>
    </row>
    <row r="21" spans="1:2" ht="12.75">
      <c r="A21">
        <v>227</v>
      </c>
      <c r="B21">
        <v>730</v>
      </c>
    </row>
    <row r="22" spans="1:2" ht="12.75">
      <c r="A22">
        <v>172</v>
      </c>
      <c r="B22">
        <v>560</v>
      </c>
    </row>
    <row r="23" spans="1:2" ht="12.75">
      <c r="A23">
        <v>188</v>
      </c>
      <c r="B23">
        <v>560</v>
      </c>
    </row>
    <row r="24" spans="1:2" ht="12.75">
      <c r="A24">
        <v>241</v>
      </c>
      <c r="B24">
        <v>730</v>
      </c>
    </row>
    <row r="25" spans="1:2" ht="12.75">
      <c r="A25">
        <v>257</v>
      </c>
      <c r="B25">
        <v>730</v>
      </c>
    </row>
    <row r="26" spans="1:2" ht="12.75">
      <c r="A26">
        <v>198</v>
      </c>
      <c r="B26">
        <v>560</v>
      </c>
    </row>
    <row r="27" spans="1:2" ht="12.75">
      <c r="A27">
        <v>209</v>
      </c>
      <c r="B27">
        <v>560</v>
      </c>
    </row>
    <row r="28" spans="1:2" ht="12.75">
      <c r="A28">
        <v>270</v>
      </c>
      <c r="B28">
        <v>730</v>
      </c>
    </row>
    <row r="29" spans="1:2" ht="12.75">
      <c r="A29">
        <v>292</v>
      </c>
      <c r="B29">
        <v>730</v>
      </c>
    </row>
    <row r="30" spans="1:2" ht="12.75">
      <c r="A30">
        <v>219</v>
      </c>
      <c r="B30">
        <v>560</v>
      </c>
    </row>
  </sheetData>
  <mergeCells count="1">
    <mergeCell ref="A1:B1"/>
  </mergeCells>
  <conditionalFormatting sqref="B7">
    <cfRule type="cellIs" priority="1" dxfId="0" operator="greaterThan" stopIfTrue="1">
      <formula>2900</formula>
    </cfRule>
  </conditionalFormatting>
  <conditionalFormatting sqref="B6">
    <cfRule type="cellIs" priority="2" dxfId="0" operator="between" stopIfTrue="1">
      <formula>0</formula>
      <formula>120</formula>
    </cfRule>
    <cfRule type="cellIs" priority="3" dxfId="0" operator="greaterThan" stopIfTrue="1">
      <formula>120</formula>
    </cfRule>
    <cfRule type="cellIs" priority="4" dxfId="0" operator="lessThan" stopIfTrue="1">
      <formula>0</formula>
    </cfRule>
  </conditionalFormatting>
  <conditionalFormatting sqref="B9:B11">
    <cfRule type="cellIs" priority="5" dxfId="0" operator="greaterThan" stopIfTrue="1">
      <formula>3200</formula>
    </cfRule>
  </conditionalFormatting>
  <hyperlinks>
    <hyperlink ref="A1" location="Index!A1" display="Inhaltsverzeichniss"/>
  </hyperlinks>
  <printOptions/>
  <pageMargins left="0.75" right="0.75" top="1" bottom="1" header="0.5" footer="0.5"/>
  <pageSetup fitToHeight="1" fitToWidth="1" horizontalDpi="600" verticalDpi="600" orientation="portrait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Vincent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Cohen</dc:creator>
  <cp:keywords/>
  <dc:description/>
  <cp:lastModifiedBy>OEM</cp:lastModifiedBy>
  <cp:lastPrinted>2005-11-22T20:05:24Z</cp:lastPrinted>
  <dcterms:created xsi:type="dcterms:W3CDTF">1998-05-05T17:41:05Z</dcterms:created>
  <dcterms:modified xsi:type="dcterms:W3CDTF">2005-11-22T20:05:38Z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